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udget 2022-23" sheetId="1" r:id="rId1"/>
    <sheet name="Band 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2" i="2"/>
  <c r="F16" s="1"/>
  <c r="D12"/>
  <c r="D16" s="1"/>
  <c r="D20" s="1"/>
  <c r="C12"/>
  <c r="C16" s="1"/>
  <c r="C20" s="1"/>
  <c r="F54" i="1" l="1"/>
  <c r="F53"/>
  <c r="F52"/>
  <c r="G52" s="1"/>
  <c r="C62"/>
  <c r="G54"/>
  <c r="G53"/>
  <c r="E55"/>
  <c r="E62" s="1"/>
  <c r="D55"/>
  <c r="D62" s="1"/>
  <c r="C55"/>
  <c r="A62"/>
  <c r="A55"/>
  <c r="F55" l="1"/>
  <c r="F62" s="1"/>
  <c r="G55"/>
  <c r="G62" s="1"/>
  <c r="L52"/>
  <c r="H55" l="1"/>
  <c r="H42" l="1"/>
  <c r="H37"/>
  <c r="H32"/>
  <c r="H29"/>
  <c r="H22"/>
  <c r="H18"/>
  <c r="A42"/>
  <c r="A37"/>
  <c r="A32"/>
  <c r="A29"/>
  <c r="A22"/>
  <c r="A18"/>
  <c r="A45" l="1"/>
  <c r="A47" s="1"/>
  <c r="H45"/>
  <c r="H47" s="1"/>
  <c r="G41"/>
  <c r="F41"/>
  <c r="G40"/>
  <c r="F40"/>
  <c r="G39"/>
  <c r="F39"/>
  <c r="F38"/>
  <c r="G38" s="1"/>
  <c r="F36"/>
  <c r="G36" s="1"/>
  <c r="F35"/>
  <c r="G35" s="1"/>
  <c r="F34"/>
  <c r="G34" s="1"/>
  <c r="F33"/>
  <c r="G33" s="1"/>
  <c r="F31"/>
  <c r="G31" s="1"/>
  <c r="F30"/>
  <c r="G30" s="1"/>
  <c r="F28"/>
  <c r="G28" s="1"/>
  <c r="F27"/>
  <c r="G27" s="1"/>
  <c r="F26"/>
  <c r="G26" s="1"/>
  <c r="F25"/>
  <c r="G25" s="1"/>
  <c r="F24"/>
  <c r="G24" s="1"/>
  <c r="F23"/>
  <c r="G23" s="1"/>
  <c r="F21"/>
  <c r="G21" s="1"/>
  <c r="F20"/>
  <c r="G20" s="1"/>
  <c r="F19"/>
  <c r="G19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 l="1"/>
  <c r="G8" s="1"/>
  <c r="F46" l="1"/>
  <c r="G46" s="1"/>
  <c r="G42" l="1"/>
  <c r="F42"/>
  <c r="E42"/>
  <c r="G37"/>
  <c r="F37"/>
  <c r="E37"/>
  <c r="G32"/>
  <c r="F32"/>
  <c r="E32"/>
  <c r="G29"/>
  <c r="F29"/>
  <c r="E29"/>
  <c r="G22"/>
  <c r="F22"/>
  <c r="E22"/>
  <c r="G18"/>
  <c r="F18"/>
  <c r="E18"/>
  <c r="D42"/>
  <c r="C42"/>
  <c r="D37"/>
  <c r="C37"/>
  <c r="D32"/>
  <c r="C32"/>
  <c r="D29"/>
  <c r="C29"/>
  <c r="D22"/>
  <c r="C22"/>
  <c r="D18"/>
  <c r="D45" s="1"/>
  <c r="D47" s="1"/>
  <c r="C18"/>
  <c r="C45" l="1"/>
  <c r="C47" s="1"/>
  <c r="E45"/>
  <c r="E47" s="1"/>
  <c r="G45"/>
  <c r="G47" s="1"/>
  <c r="F45"/>
  <c r="F47" s="1"/>
</calcChain>
</file>

<file path=xl/sharedStrings.xml><?xml version="1.0" encoding="utf-8"?>
<sst xmlns="http://schemas.openxmlformats.org/spreadsheetml/2006/main" count="111" uniqueCount="94">
  <si>
    <t>Salt and Enson Parish Council</t>
  </si>
  <si>
    <t>Forecast</t>
  </si>
  <si>
    <t xml:space="preserve">Actual spend </t>
  </si>
  <si>
    <t xml:space="preserve">Budget </t>
  </si>
  <si>
    <t xml:space="preserve">Current </t>
  </si>
  <si>
    <t>To Go</t>
  </si>
  <si>
    <t xml:space="preserve">Forecast outturn </t>
  </si>
  <si>
    <t>Under/ (Over) spend</t>
  </si>
  <si>
    <t>2020/21</t>
  </si>
  <si>
    <t>Spend</t>
  </si>
  <si>
    <t>1.1 Clerks Salary</t>
  </si>
  <si>
    <t>1.2 PAYE</t>
  </si>
  <si>
    <t>1.3 Office Expenses</t>
  </si>
  <si>
    <t>1.4 Councillors Expenses</t>
  </si>
  <si>
    <t>1.5 Room Hire</t>
  </si>
  <si>
    <t>1.6 Training</t>
  </si>
  <si>
    <t>1.7 Subscriptions</t>
  </si>
  <si>
    <t>1.8 Publishing</t>
  </si>
  <si>
    <t>1.9 Software Licenses</t>
  </si>
  <si>
    <t>Total General Admin</t>
  </si>
  <si>
    <t>2.1 Audit</t>
  </si>
  <si>
    <t>2.2 Insurance</t>
  </si>
  <si>
    <t>2.3 FOI/DPA</t>
  </si>
  <si>
    <t>Total Statutory Requirements</t>
  </si>
  <si>
    <t>3.1 Bus Shelter Cleaning</t>
  </si>
  <si>
    <t>3.2 Parish Benches</t>
  </si>
  <si>
    <t>3.3 Highways/Village projects</t>
  </si>
  <si>
    <t>3.5 Strimming</t>
  </si>
  <si>
    <t>3.6 Burial Ground Maintenance</t>
  </si>
  <si>
    <t>3.7 General Repairs (Phonebox)</t>
  </si>
  <si>
    <t>Total Repairs/Asset Maint</t>
  </si>
  <si>
    <t>Total one off expenditure</t>
  </si>
  <si>
    <t>5.1 Miscellanous</t>
  </si>
  <si>
    <t>5.2  Amenity visits</t>
  </si>
  <si>
    <t>5.3 Donations</t>
  </si>
  <si>
    <t>5.4 Election Costs</t>
  </si>
  <si>
    <t>Total Miscellanous</t>
  </si>
  <si>
    <t>10.2 Contingency</t>
  </si>
  <si>
    <t>Total Reserves</t>
  </si>
  <si>
    <t>Net Totals</t>
  </si>
  <si>
    <t>VAT Paid</t>
  </si>
  <si>
    <t>Gross Total</t>
  </si>
  <si>
    <t>Under/ (Over) income</t>
  </si>
  <si>
    <t>Budget</t>
  </si>
  <si>
    <t>Recieved</t>
  </si>
  <si>
    <t>Precept</t>
  </si>
  <si>
    <t>Government Grant</t>
  </si>
  <si>
    <t>Concurrent Allowance</t>
  </si>
  <si>
    <t>Total council income</t>
  </si>
  <si>
    <t>Grants</t>
  </si>
  <si>
    <t>Total Rent Income</t>
  </si>
  <si>
    <t>Photo Copier Income</t>
  </si>
  <si>
    <t>Bank Interest</t>
  </si>
  <si>
    <t>VAT Refunds</t>
  </si>
  <si>
    <t>BKV</t>
  </si>
  <si>
    <t>Totals</t>
  </si>
  <si>
    <t>Proposed Budget</t>
  </si>
  <si>
    <t>2021/22</t>
  </si>
  <si>
    <t>1.10 Other  / Web Management</t>
  </si>
  <si>
    <t>SPCA/SLCC</t>
  </si>
  <si>
    <t>Virus Protection</t>
  </si>
  <si>
    <t>5% inc</t>
  </si>
  <si>
    <t>Lap top fund</t>
  </si>
  <si>
    <t>New Clerk - CiLCA etc</t>
  </si>
  <si>
    <t>2020 Village Hall Floor</t>
  </si>
  <si>
    <t>4.2 Projects</t>
  </si>
  <si>
    <t>4.3 New Website</t>
  </si>
  <si>
    <t>10.1 General Funds</t>
  </si>
  <si>
    <t>10.3 Computer Fund (5 year cycle)</t>
  </si>
  <si>
    <t>10.4 Cost of Elections Fund</t>
  </si>
  <si>
    <t>Website annual fee 125+ Access Smnt 45</t>
  </si>
  <si>
    <t>2021/2022</t>
  </si>
  <si>
    <t>2020/2021</t>
  </si>
  <si>
    <t>Parish Precept</t>
  </si>
  <si>
    <t>ACTUAL</t>
  </si>
  <si>
    <t>£</t>
  </si>
  <si>
    <t>Precept - amount to be paid to Parish</t>
  </si>
  <si>
    <t>Less Government Grant</t>
  </si>
  <si>
    <t>Amount to be charged to taxpayers</t>
  </si>
  <si>
    <t xml:space="preserve">Divided by the Tax Base </t>
  </si>
  <si>
    <t>Amount per Band D Property</t>
  </si>
  <si>
    <t>Percentage change to last year</t>
  </si>
  <si>
    <t>Increase / (Decrease)</t>
  </si>
  <si>
    <t>)</t>
  </si>
  <si>
    <t>Proposed Budget 2022-2023</t>
  </si>
  <si>
    <t>2022/23</t>
  </si>
  <si>
    <t xml:space="preserve">Reserves </t>
  </si>
  <si>
    <t>2800 x 3%</t>
  </si>
  <si>
    <t>Salt and Enson Parish Council Tax Charge</t>
  </si>
  <si>
    <t>2022/2023</t>
  </si>
  <si>
    <t>STANDSTILL POSITION USING 2021-22 PRECEPT</t>
  </si>
  <si>
    <t>PROPOSED</t>
  </si>
  <si>
    <t>from 8 Dec 2021</t>
  </si>
  <si>
    <t>Income 2022-2023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</si>
</sst>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&quot;£&quot;#,##0.00_);\(&quot;£&quot;#,##0.00\)"/>
    <numFmt numFmtId="165" formatCode="&quot;£&quot;#,##0.00"/>
    <numFmt numFmtId="166" formatCode="_-* #,##0.00_-;\(* #,##0.00\);_-* &quot;-&quot;??_-;_-@_-"/>
    <numFmt numFmtId="167" formatCode="#,##0.00_ ;\-#,##0.00\ "/>
    <numFmt numFmtId="168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2"/>
      <color rgb="FFFF0000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/>
      <sz val="14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1"/>
    <xf numFmtId="0" fontId="3" fillId="0" borderId="0" xfId="1" applyFont="1"/>
    <xf numFmtId="0" fontId="2" fillId="2" borderId="0" xfId="1" applyFill="1"/>
    <xf numFmtId="0" fontId="3" fillId="2" borderId="0" xfId="1" applyFont="1" applyFill="1"/>
    <xf numFmtId="0" fontId="2" fillId="3" borderId="0" xfId="1" applyFill="1"/>
    <xf numFmtId="0" fontId="3" fillId="3" borderId="0" xfId="1" applyFont="1" applyFill="1"/>
    <xf numFmtId="0" fontId="2" fillId="4" borderId="0" xfId="1" applyFill="1"/>
    <xf numFmtId="0" fontId="3" fillId="4" borderId="0" xfId="1" applyFont="1" applyFill="1"/>
    <xf numFmtId="0" fontId="2" fillId="5" borderId="0" xfId="1" applyFill="1"/>
    <xf numFmtId="0" fontId="3" fillId="5" borderId="0" xfId="1" applyFont="1" applyFill="1"/>
    <xf numFmtId="0" fontId="2" fillId="6" borderId="0" xfId="1" applyFill="1"/>
    <xf numFmtId="0" fontId="3" fillId="6" borderId="0" xfId="1" applyFont="1" applyFill="1"/>
    <xf numFmtId="0" fontId="3" fillId="8" borderId="0" xfId="1" applyFont="1" applyFill="1"/>
    <xf numFmtId="0" fontId="3" fillId="9" borderId="0" xfId="1" applyFont="1" applyFill="1"/>
    <xf numFmtId="0" fontId="3" fillId="7" borderId="0" xfId="1" applyFont="1" applyFill="1"/>
    <xf numFmtId="165" fontId="2" fillId="0" borderId="0" xfId="1" applyNumberFormat="1"/>
    <xf numFmtId="0" fontId="2" fillId="8" borderId="0" xfId="1" applyFill="1"/>
    <xf numFmtId="165" fontId="3" fillId="8" borderId="0" xfId="1" applyNumberFormat="1" applyFont="1" applyFill="1"/>
    <xf numFmtId="165" fontId="3" fillId="2" borderId="0" xfId="1" applyNumberFormat="1" applyFont="1" applyFill="1"/>
    <xf numFmtId="165" fontId="3" fillId="3" borderId="0" xfId="1" applyNumberFormat="1" applyFont="1" applyFill="1"/>
    <xf numFmtId="165" fontId="3" fillId="4" borderId="0" xfId="1" applyNumberFormat="1" applyFont="1" applyFill="1"/>
    <xf numFmtId="165" fontId="3" fillId="5" borderId="0" xfId="1" applyNumberFormat="1" applyFont="1" applyFill="1"/>
    <xf numFmtId="165" fontId="3" fillId="0" borderId="0" xfId="1" applyNumberFormat="1" applyFont="1"/>
    <xf numFmtId="0" fontId="4" fillId="5" borderId="0" xfId="1" applyFont="1" applyFill="1"/>
    <xf numFmtId="0" fontId="5" fillId="5" borderId="0" xfId="1" applyFont="1" applyFill="1"/>
    <xf numFmtId="165" fontId="5" fillId="4" borderId="0" xfId="1" applyNumberFormat="1" applyFont="1" applyFill="1"/>
    <xf numFmtId="165" fontId="3" fillId="9" borderId="0" xfId="1" applyNumberFormat="1" applyFont="1" applyFill="1"/>
    <xf numFmtId="165" fontId="2" fillId="0" borderId="1" xfId="1" applyNumberFormat="1" applyBorder="1"/>
    <xf numFmtId="0" fontId="6" fillId="0" borderId="0" xfId="1" applyFont="1"/>
    <xf numFmtId="0" fontId="3" fillId="0" borderId="0" xfId="1" applyFont="1" applyAlignment="1">
      <alignment wrapText="1"/>
    </xf>
    <xf numFmtId="0" fontId="7" fillId="0" borderId="0" xfId="1" applyFont="1"/>
    <xf numFmtId="0" fontId="9" fillId="0" borderId="0" xfId="1" applyFont="1" applyAlignment="1">
      <alignment wrapText="1"/>
    </xf>
    <xf numFmtId="0" fontId="4" fillId="10" borderId="0" xfId="1" applyFont="1" applyFill="1"/>
    <xf numFmtId="0" fontId="5" fillId="10" borderId="0" xfId="1" applyFont="1" applyFill="1"/>
    <xf numFmtId="165" fontId="3" fillId="6" borderId="0" xfId="1" applyNumberFormat="1" applyFont="1" applyFill="1" applyBorder="1"/>
    <xf numFmtId="0" fontId="4" fillId="0" borderId="0" xfId="1" applyFont="1" applyFill="1"/>
    <xf numFmtId="165" fontId="3" fillId="10" borderId="0" xfId="1" applyNumberFormat="1" applyFont="1" applyFill="1" applyBorder="1"/>
    <xf numFmtId="1" fontId="2" fillId="0" borderId="0" xfId="1" applyNumberFormat="1"/>
    <xf numFmtId="165" fontId="3" fillId="7" borderId="0" xfId="1" applyNumberFormat="1" applyFont="1" applyFill="1"/>
    <xf numFmtId="165" fontId="2" fillId="0" borderId="0" xfId="1" applyNumberFormat="1" applyBorder="1"/>
    <xf numFmtId="0" fontId="3" fillId="0" borderId="2" xfId="1" applyFont="1" applyBorder="1" applyAlignment="1">
      <alignment wrapText="1"/>
    </xf>
    <xf numFmtId="165" fontId="3" fillId="2" borderId="3" xfId="1" applyNumberFormat="1" applyFont="1" applyFill="1" applyBorder="1"/>
    <xf numFmtId="165" fontId="3" fillId="3" borderId="3" xfId="1" applyNumberFormat="1" applyFont="1" applyFill="1" applyBorder="1"/>
    <xf numFmtId="165" fontId="3" fillId="4" borderId="3" xfId="1" applyNumberFormat="1" applyFont="1" applyFill="1" applyBorder="1"/>
    <xf numFmtId="165" fontId="3" fillId="5" borderId="3" xfId="1" applyNumberFormat="1" applyFont="1" applyFill="1" applyBorder="1"/>
    <xf numFmtId="165" fontId="3" fillId="6" borderId="3" xfId="1" applyNumberFormat="1" applyFont="1" applyFill="1" applyBorder="1"/>
    <xf numFmtId="165" fontId="3" fillId="10" borderId="3" xfId="1" applyNumberFormat="1" applyFont="1" applyFill="1" applyBorder="1"/>
    <xf numFmtId="165" fontId="2" fillId="0" borderId="3" xfId="1" applyNumberFormat="1" applyBorder="1"/>
    <xf numFmtId="165" fontId="3" fillId="0" borderId="3" xfId="1" applyNumberFormat="1" applyFont="1" applyBorder="1"/>
    <xf numFmtId="165" fontId="3" fillId="9" borderId="3" xfId="1" applyNumberFormat="1" applyFont="1" applyFill="1" applyBorder="1"/>
    <xf numFmtId="0" fontId="2" fillId="0" borderId="4" xfId="1" applyBorder="1"/>
    <xf numFmtId="165" fontId="9" fillId="0" borderId="0" xfId="1" applyNumberFormat="1" applyFont="1"/>
    <xf numFmtId="0" fontId="3" fillId="0" borderId="0" xfId="1" applyFont="1" applyBorder="1"/>
    <xf numFmtId="0" fontId="3" fillId="0" borderId="0" xfId="1" applyFont="1" applyFill="1" applyBorder="1" applyAlignment="1">
      <alignment wrapText="1"/>
    </xf>
    <xf numFmtId="0" fontId="0" fillId="0" borderId="0" xfId="0" applyBorder="1"/>
    <xf numFmtId="0" fontId="2" fillId="0" borderId="0" xfId="1" applyBorder="1"/>
    <xf numFmtId="0" fontId="3" fillId="0" borderId="3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10" fillId="0" borderId="0" xfId="1" applyFont="1"/>
    <xf numFmtId="0" fontId="11" fillId="0" borderId="0" xfId="0" applyFont="1"/>
    <xf numFmtId="0" fontId="10" fillId="0" borderId="0" xfId="1" applyFont="1" applyFill="1"/>
    <xf numFmtId="165" fontId="2" fillId="0" borderId="5" xfId="1" applyNumberFormat="1" applyBorder="1"/>
    <xf numFmtId="0" fontId="3" fillId="0" borderId="7" xfId="1" applyFont="1" applyBorder="1"/>
    <xf numFmtId="165" fontId="2" fillId="0" borderId="8" xfId="1" applyNumberFormat="1" applyBorder="1"/>
    <xf numFmtId="165" fontId="2" fillId="0" borderId="7" xfId="1" applyNumberFormat="1" applyBorder="1"/>
    <xf numFmtId="165" fontId="3" fillId="2" borderId="7" xfId="1" applyNumberFormat="1" applyFont="1" applyFill="1" applyBorder="1"/>
    <xf numFmtId="165" fontId="3" fillId="3" borderId="7" xfId="1" applyNumberFormat="1" applyFont="1" applyFill="1" applyBorder="1"/>
    <xf numFmtId="165" fontId="3" fillId="4" borderId="7" xfId="1" applyNumberFormat="1" applyFont="1" applyFill="1" applyBorder="1"/>
    <xf numFmtId="165" fontId="3" fillId="5" borderId="7" xfId="1" applyNumberFormat="1" applyFont="1" applyFill="1" applyBorder="1"/>
    <xf numFmtId="165" fontId="3" fillId="6" borderId="7" xfId="1" applyNumberFormat="1" applyFont="1" applyFill="1" applyBorder="1"/>
    <xf numFmtId="165" fontId="2" fillId="0" borderId="7" xfId="1" applyNumberFormat="1" applyFill="1" applyBorder="1"/>
    <xf numFmtId="165" fontId="3" fillId="10" borderId="7" xfId="1" applyNumberFormat="1" applyFont="1" applyFill="1" applyBorder="1"/>
    <xf numFmtId="165" fontId="3" fillId="0" borderId="7" xfId="1" applyNumberFormat="1" applyFont="1" applyBorder="1"/>
    <xf numFmtId="165" fontId="3" fillId="9" borderId="7" xfId="1" applyNumberFormat="1" applyFont="1" applyFill="1" applyBorder="1"/>
    <xf numFmtId="0" fontId="12" fillId="0" borderId="0" xfId="0" applyFont="1"/>
    <xf numFmtId="14" fontId="13" fillId="0" borderId="0" xfId="1" applyNumberFormat="1" applyFont="1"/>
    <xf numFmtId="165" fontId="3" fillId="0" borderId="0" xfId="1" applyNumberFormat="1" applyFont="1" applyBorder="1"/>
    <xf numFmtId="0" fontId="0" fillId="0" borderId="5" xfId="0" applyBorder="1"/>
    <xf numFmtId="0" fontId="2" fillId="0" borderId="5" xfId="1" applyBorder="1"/>
    <xf numFmtId="0" fontId="2" fillId="0" borderId="0" xfId="1" applyFill="1"/>
    <xf numFmtId="165" fontId="2" fillId="0" borderId="5" xfId="1" applyNumberFormat="1" applyFill="1" applyBorder="1"/>
    <xf numFmtId="165" fontId="2" fillId="0" borderId="0" xfId="1" applyNumberFormat="1" applyFill="1"/>
    <xf numFmtId="10" fontId="2" fillId="0" borderId="0" xfId="2" applyNumberFormat="1" applyFont="1" applyFill="1"/>
    <xf numFmtId="0" fontId="3" fillId="0" borderId="5" xfId="1" applyFont="1" applyFill="1" applyBorder="1"/>
    <xf numFmtId="0" fontId="14" fillId="0" borderId="0" xfId="0" applyFont="1"/>
    <xf numFmtId="43" fontId="15" fillId="0" borderId="0" xfId="7" applyFont="1"/>
    <xf numFmtId="43" fontId="15" fillId="0" borderId="0" xfId="7" applyFont="1" applyFill="1"/>
    <xf numFmtId="0" fontId="15" fillId="0" borderId="0" xfId="0" applyFont="1"/>
    <xf numFmtId="49" fontId="16" fillId="0" borderId="9" xfId="7" applyNumberFormat="1" applyFont="1" applyBorder="1" applyAlignment="1">
      <alignment horizontal="center"/>
    </xf>
    <xf numFmtId="49" fontId="16" fillId="0" borderId="0" xfId="7" applyNumberFormat="1" applyFont="1" applyFill="1" applyBorder="1"/>
    <xf numFmtId="43" fontId="16" fillId="0" borderId="0" xfId="7" applyFont="1" applyAlignment="1">
      <alignment horizontal="center" wrapText="1"/>
    </xf>
    <xf numFmtId="43" fontId="16" fillId="0" borderId="0" xfId="7" applyFont="1" applyFill="1" applyBorder="1" applyAlignment="1">
      <alignment horizontal="center" wrapText="1"/>
    </xf>
    <xf numFmtId="43" fontId="15" fillId="11" borderId="0" xfId="7" applyFont="1" applyFill="1" applyAlignment="1">
      <alignment horizontal="center" wrapText="1"/>
    </xf>
    <xf numFmtId="43" fontId="15" fillId="11" borderId="0" xfId="7" applyFont="1" applyFill="1" applyAlignment="1">
      <alignment horizontal="center"/>
    </xf>
    <xf numFmtId="43" fontId="16" fillId="0" borderId="0" xfId="7" applyFont="1" applyAlignment="1">
      <alignment horizontal="center"/>
    </xf>
    <xf numFmtId="43" fontId="16" fillId="12" borderId="0" xfId="7" applyFont="1" applyFill="1"/>
    <xf numFmtId="166" fontId="15" fillId="0" borderId="0" xfId="7" applyNumberFormat="1" applyFont="1"/>
    <xf numFmtId="43" fontId="15" fillId="0" borderId="9" xfId="7" applyFont="1" applyBorder="1"/>
    <xf numFmtId="43" fontId="15" fillId="0" borderId="0" xfId="7" applyFont="1" applyBorder="1"/>
    <xf numFmtId="43" fontId="16" fillId="0" borderId="0" xfId="7" applyFont="1"/>
    <xf numFmtId="0" fontId="16" fillId="0" borderId="0" xfId="0" applyFont="1"/>
    <xf numFmtId="167" fontId="16" fillId="12" borderId="0" xfId="7" applyNumberFormat="1" applyFont="1" applyFill="1"/>
    <xf numFmtId="167" fontId="16" fillId="0" borderId="0" xfId="7" applyNumberFormat="1" applyFont="1"/>
    <xf numFmtId="168" fontId="16" fillId="12" borderId="0" xfId="7" applyNumberFormat="1" applyFont="1" applyFill="1" applyAlignment="1">
      <alignment horizontal="center"/>
    </xf>
    <xf numFmtId="168" fontId="15" fillId="0" borderId="0" xfId="7" applyNumberFormat="1" applyFont="1" applyAlignment="1">
      <alignment horizontal="center"/>
    </xf>
    <xf numFmtId="168" fontId="16" fillId="0" borderId="0" xfId="7" applyNumberFormat="1" applyFont="1" applyFill="1" applyAlignment="1">
      <alignment horizontal="center"/>
    </xf>
    <xf numFmtId="165" fontId="9" fillId="0" borderId="5" xfId="1" applyNumberFormat="1" applyFont="1" applyFill="1" applyBorder="1"/>
    <xf numFmtId="164" fontId="2" fillId="0" borderId="3" xfId="1" applyNumberFormat="1" applyBorder="1"/>
    <xf numFmtId="165" fontId="5" fillId="4" borderId="3" xfId="1" applyNumberFormat="1" applyFont="1" applyFill="1" applyBorder="1"/>
    <xf numFmtId="165" fontId="3" fillId="7" borderId="3" xfId="1" applyNumberFormat="1" applyFont="1" applyFill="1" applyBorder="1"/>
    <xf numFmtId="165" fontId="4" fillId="0" borderId="0" xfId="1" applyNumberFormat="1" applyFont="1"/>
    <xf numFmtId="0" fontId="2" fillId="0" borderId="0" xfId="1" applyFill="1" applyBorder="1"/>
    <xf numFmtId="165" fontId="2" fillId="0" borderId="0" xfId="1" applyNumberFormat="1" applyFill="1" applyBorder="1"/>
    <xf numFmtId="0" fontId="4" fillId="0" borderId="0" xfId="1" applyFont="1" applyFill="1" applyBorder="1"/>
    <xf numFmtId="0" fontId="17" fillId="0" borderId="0" xfId="0" applyFont="1" applyAlignment="1">
      <alignment horizontal="center"/>
    </xf>
  </cellXfs>
  <cellStyles count="8">
    <cellStyle name="Comma" xfId="7" builtinId="3"/>
    <cellStyle name="Normal" xfId="0" builtinId="0"/>
    <cellStyle name="Normal 2" xfId="3"/>
    <cellStyle name="Normal 3" xfId="4"/>
    <cellStyle name="Normal 4" xfId="5"/>
    <cellStyle name="Normal 5" xfId="1"/>
    <cellStyle name="Percent 2" xfId="6"/>
    <cellStyle name="Percent 3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workbookViewId="0"/>
  </sheetViews>
  <sheetFormatPr defaultRowHeight="15"/>
  <cols>
    <col min="1" max="1" width="15.28515625" customWidth="1"/>
    <col min="2" max="2" width="30.28515625" customWidth="1"/>
    <col min="3" max="3" width="11.85546875" customWidth="1"/>
    <col min="4" max="4" width="11.5703125" customWidth="1"/>
    <col min="5" max="5" width="10.140625" bestFit="1" customWidth="1"/>
    <col min="6" max="6" width="11.85546875" customWidth="1"/>
    <col min="7" max="7" width="12.28515625" customWidth="1"/>
    <col min="8" max="8" width="11.5703125" customWidth="1"/>
    <col min="11" max="11" width="8.85546875" customWidth="1"/>
    <col min="12" max="12" width="10.140625" bestFit="1" customWidth="1"/>
  </cols>
  <sheetData>
    <row r="1" spans="1:11" ht="15.75">
      <c r="A1" s="29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5.75">
      <c r="A2" s="29" t="s">
        <v>84</v>
      </c>
      <c r="B2" s="1"/>
      <c r="C2" s="1"/>
      <c r="D2" s="1"/>
      <c r="E2" s="1"/>
      <c r="F2" s="1"/>
      <c r="G2" s="1"/>
      <c r="H2" s="1"/>
      <c r="I2" s="1"/>
      <c r="J2" s="1"/>
    </row>
    <row r="3" spans="1:11" ht="15.75">
      <c r="A3" s="76">
        <v>44538</v>
      </c>
      <c r="B3" s="1"/>
      <c r="C3" s="1"/>
      <c r="D3" s="1"/>
      <c r="E3" s="1"/>
      <c r="F3" s="1"/>
      <c r="G3" s="2" t="s">
        <v>1</v>
      </c>
      <c r="H3" s="1"/>
      <c r="I3" s="31"/>
      <c r="J3" s="1"/>
    </row>
    <row r="4" spans="1:11" ht="47.25">
      <c r="A4" s="63" t="s">
        <v>2</v>
      </c>
      <c r="B4" s="1"/>
      <c r="C4" s="30" t="s">
        <v>3</v>
      </c>
      <c r="D4" s="30" t="s">
        <v>4</v>
      </c>
      <c r="E4" s="30" t="s">
        <v>5</v>
      </c>
      <c r="F4" s="30" t="s">
        <v>6</v>
      </c>
      <c r="G4" s="57" t="s">
        <v>7</v>
      </c>
      <c r="H4" s="53" t="s">
        <v>56</v>
      </c>
      <c r="I4" s="32"/>
      <c r="J4" s="1"/>
    </row>
    <row r="5" spans="1:11" ht="15.75">
      <c r="A5" s="63" t="s">
        <v>72</v>
      </c>
      <c r="B5" s="1"/>
      <c r="C5" s="30" t="s">
        <v>57</v>
      </c>
      <c r="D5" s="30" t="s">
        <v>9</v>
      </c>
      <c r="E5" s="30" t="s">
        <v>57</v>
      </c>
      <c r="F5" s="30" t="s">
        <v>57</v>
      </c>
      <c r="G5" s="57" t="s">
        <v>57</v>
      </c>
      <c r="H5" s="54" t="s">
        <v>85</v>
      </c>
      <c r="I5" s="1"/>
      <c r="J5" s="1"/>
    </row>
    <row r="6" spans="1:11" ht="31.5">
      <c r="A6" s="63"/>
      <c r="B6" s="1"/>
      <c r="C6" s="30"/>
      <c r="D6" s="30"/>
      <c r="E6" s="30" t="s">
        <v>92</v>
      </c>
      <c r="F6" s="30"/>
      <c r="G6" s="57"/>
      <c r="H6" s="55"/>
      <c r="I6" s="1"/>
      <c r="J6" s="1"/>
    </row>
    <row r="7" spans="1:11" ht="16.5" thickBot="1">
      <c r="A7" s="63"/>
      <c r="B7" s="51"/>
      <c r="C7" s="30"/>
      <c r="D7" s="30"/>
      <c r="E7" s="30"/>
      <c r="F7" s="41"/>
      <c r="G7" s="58"/>
      <c r="H7" s="56"/>
      <c r="I7" s="1"/>
      <c r="J7" s="59"/>
      <c r="K7" s="60"/>
    </row>
    <row r="8" spans="1:11" ht="15.75">
      <c r="A8" s="64">
        <v>2860.88</v>
      </c>
      <c r="B8" s="3" t="s">
        <v>10</v>
      </c>
      <c r="C8" s="28">
        <v>2800</v>
      </c>
      <c r="D8" s="28">
        <v>1378.08</v>
      </c>
      <c r="E8" s="28">
        <v>1421.92</v>
      </c>
      <c r="F8" s="40">
        <f>+D8+E8</f>
        <v>2800</v>
      </c>
      <c r="G8" s="48">
        <f>+C8-F8</f>
        <v>0</v>
      </c>
      <c r="H8" s="56">
        <v>2900</v>
      </c>
      <c r="I8" s="38"/>
      <c r="J8" s="59" t="s">
        <v>87</v>
      </c>
      <c r="K8" s="59"/>
    </row>
    <row r="9" spans="1:11" ht="15.75">
      <c r="A9" s="65"/>
      <c r="B9" s="3" t="s">
        <v>11</v>
      </c>
      <c r="C9" s="16">
        <v>0</v>
      </c>
      <c r="D9" s="16">
        <v>0</v>
      </c>
      <c r="E9" s="16"/>
      <c r="F9" s="40">
        <f>+D9+E9</f>
        <v>0</v>
      </c>
      <c r="G9" s="48">
        <f>+C9-F9</f>
        <v>0</v>
      </c>
      <c r="H9" s="56"/>
      <c r="I9" s="1"/>
      <c r="J9" s="59"/>
      <c r="K9" s="60"/>
    </row>
    <row r="10" spans="1:11" ht="15.75">
      <c r="A10" s="65">
        <v>425.23</v>
      </c>
      <c r="B10" s="3" t="s">
        <v>12</v>
      </c>
      <c r="C10" s="16">
        <v>350</v>
      </c>
      <c r="D10" s="16">
        <v>127.55</v>
      </c>
      <c r="E10" s="16">
        <v>222.45</v>
      </c>
      <c r="F10" s="40">
        <f t="shared" ref="F10:F17" si="0">+D10+E10</f>
        <v>350</v>
      </c>
      <c r="G10" s="48">
        <f t="shared" ref="G10:G17" si="1">+C10-F10</f>
        <v>0</v>
      </c>
      <c r="H10" s="56">
        <v>420</v>
      </c>
      <c r="I10" s="1"/>
      <c r="J10" s="59"/>
      <c r="K10" s="60"/>
    </row>
    <row r="11" spans="1:11" ht="15.75">
      <c r="A11" s="65"/>
      <c r="B11" s="3" t="s">
        <v>13</v>
      </c>
      <c r="C11" s="16">
        <v>200</v>
      </c>
      <c r="D11" s="16">
        <v>0</v>
      </c>
      <c r="E11" s="16">
        <v>200</v>
      </c>
      <c r="F11" s="40">
        <f t="shared" si="0"/>
        <v>200</v>
      </c>
      <c r="G11" s="48">
        <f t="shared" si="1"/>
        <v>0</v>
      </c>
      <c r="H11" s="56">
        <v>200</v>
      </c>
      <c r="I11" s="1"/>
      <c r="J11" s="59"/>
      <c r="K11" s="60"/>
    </row>
    <row r="12" spans="1:11" ht="15.75">
      <c r="A12" s="65"/>
      <c r="B12" s="3" t="s">
        <v>14</v>
      </c>
      <c r="C12" s="16">
        <v>180</v>
      </c>
      <c r="D12" s="16">
        <v>0</v>
      </c>
      <c r="E12" s="16">
        <v>180</v>
      </c>
      <c r="F12" s="40">
        <f t="shared" si="0"/>
        <v>180</v>
      </c>
      <c r="G12" s="48">
        <f t="shared" si="1"/>
        <v>0</v>
      </c>
      <c r="H12" s="56">
        <v>180</v>
      </c>
      <c r="I12" s="1"/>
      <c r="J12" s="59"/>
      <c r="K12" s="60"/>
    </row>
    <row r="13" spans="1:11" ht="15.75">
      <c r="A13" s="65">
        <v>135</v>
      </c>
      <c r="B13" s="3" t="s">
        <v>15</v>
      </c>
      <c r="C13" s="16">
        <v>500</v>
      </c>
      <c r="D13" s="16">
        <v>20</v>
      </c>
      <c r="E13" s="16">
        <v>480</v>
      </c>
      <c r="F13" s="40">
        <f t="shared" si="0"/>
        <v>500</v>
      </c>
      <c r="G13" s="48">
        <f t="shared" si="1"/>
        <v>0</v>
      </c>
      <c r="H13" s="56">
        <v>500</v>
      </c>
      <c r="I13" s="1"/>
      <c r="J13" s="59" t="s">
        <v>63</v>
      </c>
      <c r="K13" s="60"/>
    </row>
    <row r="14" spans="1:11" ht="15.75">
      <c r="A14" s="65">
        <v>211</v>
      </c>
      <c r="B14" s="3" t="s">
        <v>16</v>
      </c>
      <c r="C14" s="16">
        <v>220</v>
      </c>
      <c r="D14" s="16">
        <v>180</v>
      </c>
      <c r="E14" s="16">
        <v>40</v>
      </c>
      <c r="F14" s="40">
        <f t="shared" si="0"/>
        <v>220</v>
      </c>
      <c r="G14" s="48">
        <f t="shared" si="1"/>
        <v>0</v>
      </c>
      <c r="H14" s="56">
        <v>220</v>
      </c>
      <c r="I14" s="1"/>
      <c r="J14" s="59" t="s">
        <v>59</v>
      </c>
      <c r="K14" s="60"/>
    </row>
    <row r="15" spans="1:11" ht="15.75">
      <c r="A15" s="65"/>
      <c r="B15" s="3" t="s">
        <v>17</v>
      </c>
      <c r="C15" s="16">
        <v>0</v>
      </c>
      <c r="D15" s="16">
        <v>0</v>
      </c>
      <c r="E15" s="16"/>
      <c r="F15" s="40">
        <f t="shared" si="0"/>
        <v>0</v>
      </c>
      <c r="G15" s="48">
        <f t="shared" si="1"/>
        <v>0</v>
      </c>
      <c r="H15" s="56"/>
      <c r="I15" s="1"/>
      <c r="J15" s="59"/>
      <c r="K15" s="60"/>
    </row>
    <row r="16" spans="1:11" ht="15.75">
      <c r="A16" s="65"/>
      <c r="B16" s="3" t="s">
        <v>18</v>
      </c>
      <c r="C16" s="16">
        <v>50</v>
      </c>
      <c r="D16" s="16">
        <v>0</v>
      </c>
      <c r="E16" s="16">
        <v>50</v>
      </c>
      <c r="F16" s="40">
        <f t="shared" si="0"/>
        <v>50</v>
      </c>
      <c r="G16" s="48">
        <f t="shared" si="1"/>
        <v>0</v>
      </c>
      <c r="H16" s="56">
        <v>50</v>
      </c>
      <c r="I16" s="1"/>
      <c r="J16" s="59" t="s">
        <v>60</v>
      </c>
      <c r="K16" s="60"/>
    </row>
    <row r="17" spans="1:11" ht="15.75">
      <c r="A17" s="65">
        <v>170</v>
      </c>
      <c r="B17" s="3" t="s">
        <v>58</v>
      </c>
      <c r="C17" s="16">
        <v>170</v>
      </c>
      <c r="D17" s="16">
        <v>170</v>
      </c>
      <c r="E17" s="16"/>
      <c r="F17" s="40">
        <f t="shared" si="0"/>
        <v>170</v>
      </c>
      <c r="G17" s="48">
        <f t="shared" si="1"/>
        <v>0</v>
      </c>
      <c r="H17" s="112">
        <v>200</v>
      </c>
      <c r="J17" s="61" t="s">
        <v>70</v>
      </c>
      <c r="K17" s="60"/>
    </row>
    <row r="18" spans="1:11" ht="15.75">
      <c r="A18" s="66">
        <f>SUM(A8:A17)</f>
        <v>3802.11</v>
      </c>
      <c r="B18" s="4" t="s">
        <v>19</v>
      </c>
      <c r="C18" s="19">
        <f>SUM(C8:C17)</f>
        <v>4470</v>
      </c>
      <c r="D18" s="19">
        <f>SUM(D8:D17)</f>
        <v>1875.6299999999999</v>
      </c>
      <c r="E18" s="19">
        <f t="shared" ref="E18:H18" si="2">SUM(E8:E17)</f>
        <v>2594.37</v>
      </c>
      <c r="F18" s="19">
        <f t="shared" si="2"/>
        <v>4470</v>
      </c>
      <c r="G18" s="42">
        <f t="shared" si="2"/>
        <v>0</v>
      </c>
      <c r="H18" s="19">
        <f t="shared" si="2"/>
        <v>4670</v>
      </c>
      <c r="J18" s="60"/>
      <c r="K18" s="60"/>
    </row>
    <row r="19" spans="1:11" ht="15.75">
      <c r="A19" s="65">
        <v>37.5</v>
      </c>
      <c r="B19" s="5" t="s">
        <v>20</v>
      </c>
      <c r="C19" s="16">
        <v>90</v>
      </c>
      <c r="D19" s="16">
        <v>90</v>
      </c>
      <c r="E19" s="16">
        <v>0</v>
      </c>
      <c r="F19" s="40">
        <f t="shared" ref="F19:F21" si="3">+D19+E19</f>
        <v>90</v>
      </c>
      <c r="G19" s="48">
        <f t="shared" ref="G19:G21" si="4">+C19-F19</f>
        <v>0</v>
      </c>
      <c r="H19" s="112">
        <v>120</v>
      </c>
      <c r="J19" s="61"/>
      <c r="K19" s="60"/>
    </row>
    <row r="20" spans="1:11" ht="15.75">
      <c r="A20" s="65">
        <v>380.11</v>
      </c>
      <c r="B20" s="5" t="s">
        <v>21</v>
      </c>
      <c r="C20" s="16">
        <v>410</v>
      </c>
      <c r="D20" s="16">
        <v>403.08</v>
      </c>
      <c r="E20" s="16">
        <v>0</v>
      </c>
      <c r="F20" s="40">
        <f t="shared" si="3"/>
        <v>403.08</v>
      </c>
      <c r="G20" s="48">
        <f t="shared" si="4"/>
        <v>6.9200000000000159</v>
      </c>
      <c r="H20" s="112">
        <v>430</v>
      </c>
      <c r="J20" s="61" t="s">
        <v>61</v>
      </c>
      <c r="K20" s="60"/>
    </row>
    <row r="21" spans="1:11" ht="15.75">
      <c r="A21" s="65">
        <v>35</v>
      </c>
      <c r="B21" s="5" t="s">
        <v>22</v>
      </c>
      <c r="C21" s="16">
        <v>35</v>
      </c>
      <c r="D21" s="16">
        <v>35</v>
      </c>
      <c r="E21" s="16"/>
      <c r="F21" s="40">
        <f t="shared" si="3"/>
        <v>35</v>
      </c>
      <c r="G21" s="48">
        <f t="shared" si="4"/>
        <v>0</v>
      </c>
      <c r="H21" s="112">
        <v>35</v>
      </c>
      <c r="J21" s="60"/>
      <c r="K21" s="60"/>
    </row>
    <row r="22" spans="1:11" ht="15.75">
      <c r="A22" s="67">
        <f>SUM(A19:A21)</f>
        <v>452.61</v>
      </c>
      <c r="B22" s="6" t="s">
        <v>23</v>
      </c>
      <c r="C22" s="20">
        <f>SUM(C19:C21)</f>
        <v>535</v>
      </c>
      <c r="D22" s="20">
        <f>SUM(D19:D21)</f>
        <v>528.07999999999993</v>
      </c>
      <c r="E22" s="20">
        <f t="shared" ref="E22:H22" si="5">SUM(E19:E21)</f>
        <v>0</v>
      </c>
      <c r="F22" s="20">
        <f t="shared" si="5"/>
        <v>528.07999999999993</v>
      </c>
      <c r="G22" s="43">
        <f t="shared" si="5"/>
        <v>6.9200000000000159</v>
      </c>
      <c r="H22" s="20">
        <f t="shared" si="5"/>
        <v>585</v>
      </c>
      <c r="J22" s="60"/>
      <c r="K22" s="60"/>
    </row>
    <row r="23" spans="1:11" ht="15.75">
      <c r="A23" s="65"/>
      <c r="B23" s="7" t="s">
        <v>24</v>
      </c>
      <c r="C23" s="16"/>
      <c r="D23" s="16"/>
      <c r="E23" s="16"/>
      <c r="F23" s="40">
        <f t="shared" ref="F23:F28" si="6">+D23+E23</f>
        <v>0</v>
      </c>
      <c r="G23" s="48">
        <f t="shared" ref="G23:G28" si="7">+C23-F23</f>
        <v>0</v>
      </c>
      <c r="H23" s="55"/>
      <c r="J23" s="60"/>
      <c r="K23" s="60"/>
    </row>
    <row r="24" spans="1:11" ht="15.75">
      <c r="A24" s="65"/>
      <c r="B24" s="7" t="s">
        <v>25</v>
      </c>
      <c r="C24" s="16">
        <v>100</v>
      </c>
      <c r="D24" s="16">
        <v>0</v>
      </c>
      <c r="E24" s="16">
        <v>100</v>
      </c>
      <c r="F24" s="40">
        <f t="shared" si="6"/>
        <v>100</v>
      </c>
      <c r="G24" s="48">
        <f t="shared" si="7"/>
        <v>0</v>
      </c>
      <c r="H24" s="112">
        <v>100</v>
      </c>
      <c r="J24" s="60"/>
      <c r="K24" s="60"/>
    </row>
    <row r="25" spans="1:11" ht="15.75">
      <c r="A25" s="65">
        <v>2067.33</v>
      </c>
      <c r="B25" s="7" t="s">
        <v>26</v>
      </c>
      <c r="C25" s="16">
        <v>500</v>
      </c>
      <c r="D25" s="16">
        <v>0</v>
      </c>
      <c r="E25" s="111">
        <v>500</v>
      </c>
      <c r="F25" s="40">
        <f t="shared" si="6"/>
        <v>500</v>
      </c>
      <c r="G25" s="48">
        <f t="shared" si="7"/>
        <v>0</v>
      </c>
      <c r="H25" s="112">
        <v>500</v>
      </c>
      <c r="J25" s="60"/>
      <c r="K25" s="60"/>
    </row>
    <row r="26" spans="1:11" ht="15.75">
      <c r="A26" s="65">
        <v>80</v>
      </c>
      <c r="B26" s="7" t="s">
        <v>27</v>
      </c>
      <c r="C26" s="16">
        <v>100</v>
      </c>
      <c r="D26" s="16">
        <v>80</v>
      </c>
      <c r="E26" s="16">
        <v>20</v>
      </c>
      <c r="F26" s="40">
        <f t="shared" si="6"/>
        <v>100</v>
      </c>
      <c r="G26" s="48">
        <f t="shared" si="7"/>
        <v>0</v>
      </c>
      <c r="H26" s="112">
        <v>100</v>
      </c>
      <c r="J26" s="60"/>
      <c r="K26" s="60"/>
    </row>
    <row r="27" spans="1:11" ht="15.75">
      <c r="A27" s="65">
        <v>500</v>
      </c>
      <c r="B27" s="7" t="s">
        <v>28</v>
      </c>
      <c r="C27" s="16">
        <v>500</v>
      </c>
      <c r="D27" s="16">
        <v>0</v>
      </c>
      <c r="E27" s="16">
        <v>500</v>
      </c>
      <c r="F27" s="40">
        <f t="shared" si="6"/>
        <v>500</v>
      </c>
      <c r="G27" s="48">
        <f t="shared" si="7"/>
        <v>0</v>
      </c>
      <c r="H27" s="112">
        <v>500</v>
      </c>
      <c r="J27" s="60"/>
      <c r="K27" s="60"/>
    </row>
    <row r="28" spans="1:11" ht="15.75">
      <c r="A28" s="65"/>
      <c r="B28" s="7" t="s">
        <v>29</v>
      </c>
      <c r="C28" s="16">
        <v>100</v>
      </c>
      <c r="D28" s="16">
        <v>0</v>
      </c>
      <c r="E28" s="16">
        <v>100</v>
      </c>
      <c r="F28" s="40">
        <f t="shared" si="6"/>
        <v>100</v>
      </c>
      <c r="G28" s="48">
        <f t="shared" si="7"/>
        <v>0</v>
      </c>
      <c r="H28" s="112">
        <v>100</v>
      </c>
      <c r="J28" s="60"/>
      <c r="K28" s="60"/>
    </row>
    <row r="29" spans="1:11" ht="15.75">
      <c r="A29" s="68">
        <f>SUM(A23:A28)</f>
        <v>2647.33</v>
      </c>
      <c r="B29" s="8" t="s">
        <v>30</v>
      </c>
      <c r="C29" s="21">
        <f>SUM(C23:C28)</f>
        <v>1300</v>
      </c>
      <c r="D29" s="21">
        <f>SUM(D23:D28)</f>
        <v>80</v>
      </c>
      <c r="E29" s="21">
        <f t="shared" ref="E29:H29" si="8">SUM(E23:E28)</f>
        <v>1220</v>
      </c>
      <c r="F29" s="21">
        <f t="shared" si="8"/>
        <v>1300</v>
      </c>
      <c r="G29" s="44">
        <f t="shared" si="8"/>
        <v>0</v>
      </c>
      <c r="H29" s="21">
        <f t="shared" si="8"/>
        <v>1300</v>
      </c>
      <c r="J29" s="60"/>
      <c r="K29" s="60"/>
    </row>
    <row r="30" spans="1:11" ht="15.75">
      <c r="A30" s="65">
        <v>2500</v>
      </c>
      <c r="B30" s="9" t="s">
        <v>65</v>
      </c>
      <c r="C30" s="16">
        <v>600</v>
      </c>
      <c r="D30" s="16">
        <v>0</v>
      </c>
      <c r="E30" s="16">
        <v>600</v>
      </c>
      <c r="F30" s="40">
        <f t="shared" ref="F30:F31" si="9">+D30+E30</f>
        <v>600</v>
      </c>
      <c r="G30" s="48">
        <f t="shared" ref="G30:G31" si="10">+C30-F30</f>
        <v>0</v>
      </c>
      <c r="H30" s="112">
        <v>600</v>
      </c>
      <c r="J30" s="60"/>
      <c r="K30" s="60"/>
    </row>
    <row r="31" spans="1:11" ht="15.75">
      <c r="A31" s="65"/>
      <c r="B31" s="9" t="s">
        <v>66</v>
      </c>
      <c r="C31" s="16">
        <v>0</v>
      </c>
      <c r="D31" s="16"/>
      <c r="E31" s="16"/>
      <c r="F31" s="40">
        <f t="shared" si="9"/>
        <v>0</v>
      </c>
      <c r="G31" s="48">
        <f t="shared" si="10"/>
        <v>0</v>
      </c>
      <c r="H31" s="55"/>
      <c r="J31" s="60"/>
      <c r="K31" s="60"/>
    </row>
    <row r="32" spans="1:11" ht="15.75">
      <c r="A32" s="69">
        <f>SUM(A30:A31)</f>
        <v>2500</v>
      </c>
      <c r="B32" s="10" t="s">
        <v>31</v>
      </c>
      <c r="C32" s="22">
        <f>SUM(C30:C31)</f>
        <v>600</v>
      </c>
      <c r="D32" s="22">
        <f>SUM(D30:D31)</f>
        <v>0</v>
      </c>
      <c r="E32" s="22">
        <f t="shared" ref="E32:H32" si="11">SUM(E30:E31)</f>
        <v>600</v>
      </c>
      <c r="F32" s="22">
        <f t="shared" si="11"/>
        <v>600</v>
      </c>
      <c r="G32" s="45">
        <f t="shared" si="11"/>
        <v>0</v>
      </c>
      <c r="H32" s="22">
        <f t="shared" si="11"/>
        <v>600</v>
      </c>
      <c r="J32" s="60"/>
      <c r="K32" s="60"/>
    </row>
    <row r="33" spans="1:11" ht="15.75">
      <c r="A33" s="65">
        <v>180.98</v>
      </c>
      <c r="B33" s="11" t="s">
        <v>32</v>
      </c>
      <c r="C33" s="16">
        <v>100</v>
      </c>
      <c r="D33" s="16">
        <v>34.04</v>
      </c>
      <c r="E33" s="16">
        <v>65.959999999999994</v>
      </c>
      <c r="F33" s="40">
        <f t="shared" ref="F33:F36" si="12">+D33+E33</f>
        <v>100</v>
      </c>
      <c r="G33" s="48">
        <f t="shared" ref="G33:G36" si="13">+C33-F33</f>
        <v>0</v>
      </c>
      <c r="H33" s="113">
        <v>100</v>
      </c>
      <c r="J33" s="60"/>
      <c r="K33" s="60"/>
    </row>
    <row r="34" spans="1:11" ht="15.75">
      <c r="A34" s="65"/>
      <c r="B34" s="11" t="s">
        <v>33</v>
      </c>
      <c r="C34" s="16">
        <v>200</v>
      </c>
      <c r="D34" s="16">
        <v>0</v>
      </c>
      <c r="E34" s="16">
        <v>200</v>
      </c>
      <c r="F34" s="40">
        <f t="shared" si="12"/>
        <v>200</v>
      </c>
      <c r="G34" s="48">
        <f t="shared" si="13"/>
        <v>0</v>
      </c>
      <c r="H34" s="113">
        <v>200</v>
      </c>
      <c r="J34" s="60"/>
      <c r="K34" s="60"/>
    </row>
    <row r="35" spans="1:11" ht="15.75">
      <c r="A35" s="65"/>
      <c r="B35" s="11" t="s">
        <v>34</v>
      </c>
      <c r="C35" s="16">
        <v>700</v>
      </c>
      <c r="D35" s="16">
        <v>0</v>
      </c>
      <c r="E35" s="111">
        <v>700</v>
      </c>
      <c r="F35" s="40">
        <f t="shared" si="12"/>
        <v>700</v>
      </c>
      <c r="G35" s="48">
        <f t="shared" si="13"/>
        <v>0</v>
      </c>
      <c r="H35" s="113">
        <v>700</v>
      </c>
      <c r="J35" s="75" t="s">
        <v>64</v>
      </c>
      <c r="K35" s="60"/>
    </row>
    <row r="36" spans="1:11" ht="15.75">
      <c r="A36" s="65"/>
      <c r="B36" s="11" t="s">
        <v>35</v>
      </c>
      <c r="C36" s="16">
        <v>100</v>
      </c>
      <c r="D36" s="16">
        <v>0</v>
      </c>
      <c r="E36" s="16">
        <v>100</v>
      </c>
      <c r="F36" s="40">
        <f t="shared" si="12"/>
        <v>100</v>
      </c>
      <c r="G36" s="48">
        <f t="shared" si="13"/>
        <v>0</v>
      </c>
      <c r="H36" s="113">
        <v>100</v>
      </c>
      <c r="J36" s="60" t="s">
        <v>86</v>
      </c>
      <c r="K36" s="60"/>
    </row>
    <row r="37" spans="1:11" ht="15.75">
      <c r="A37" s="70">
        <f>SUM(A33:A36)</f>
        <v>180.98</v>
      </c>
      <c r="B37" s="12" t="s">
        <v>36</v>
      </c>
      <c r="C37" s="35">
        <f>SUM(C33:C36)</f>
        <v>1100</v>
      </c>
      <c r="D37" s="35">
        <f>SUM(D33:D36)</f>
        <v>34.04</v>
      </c>
      <c r="E37" s="35">
        <f t="shared" ref="E37:H37" si="14">SUM(E33:E36)</f>
        <v>1065.96</v>
      </c>
      <c r="F37" s="35">
        <f t="shared" si="14"/>
        <v>1100</v>
      </c>
      <c r="G37" s="46">
        <f t="shared" si="14"/>
        <v>0</v>
      </c>
      <c r="H37" s="35">
        <f t="shared" si="14"/>
        <v>1100</v>
      </c>
      <c r="J37" s="60"/>
      <c r="K37" s="60"/>
    </row>
    <row r="38" spans="1:11" ht="15.75">
      <c r="A38" s="71">
        <v>4550</v>
      </c>
      <c r="B38" s="33" t="s">
        <v>67</v>
      </c>
      <c r="C38" s="36">
        <v>300</v>
      </c>
      <c r="D38" s="36">
        <v>1500</v>
      </c>
      <c r="E38" s="36">
        <v>0</v>
      </c>
      <c r="F38" s="40">
        <f t="shared" ref="F38:F41" si="15">+D38+E38</f>
        <v>1500</v>
      </c>
      <c r="G38" s="48">
        <f t="shared" ref="G38:G41" si="16">+C38-F38</f>
        <v>-1200</v>
      </c>
      <c r="H38" s="113"/>
      <c r="J38" s="60"/>
      <c r="K38" s="60"/>
    </row>
    <row r="39" spans="1:11" ht="15.75">
      <c r="A39" s="71"/>
      <c r="B39" s="33" t="s">
        <v>37</v>
      </c>
      <c r="C39" s="36">
        <v>0</v>
      </c>
      <c r="D39" s="36"/>
      <c r="E39" s="36"/>
      <c r="F39" s="40">
        <f t="shared" si="15"/>
        <v>0</v>
      </c>
      <c r="G39" s="48">
        <f t="shared" si="16"/>
        <v>0</v>
      </c>
      <c r="H39" s="55"/>
      <c r="J39" s="60"/>
      <c r="K39" s="60"/>
    </row>
    <row r="40" spans="1:11" ht="15.75">
      <c r="A40" s="71">
        <v>80</v>
      </c>
      <c r="B40" s="33" t="s">
        <v>68</v>
      </c>
      <c r="C40" s="36">
        <v>80</v>
      </c>
      <c r="D40" s="36">
        <v>0</v>
      </c>
      <c r="E40" s="36">
        <v>80</v>
      </c>
      <c r="F40" s="40">
        <f t="shared" si="15"/>
        <v>80</v>
      </c>
      <c r="G40" s="48">
        <f t="shared" si="16"/>
        <v>0</v>
      </c>
      <c r="H40" s="114">
        <v>80</v>
      </c>
      <c r="J40" s="60" t="s">
        <v>62</v>
      </c>
      <c r="K40" s="60"/>
    </row>
    <row r="41" spans="1:11" ht="15.75">
      <c r="A41" s="71"/>
      <c r="B41" s="33" t="s">
        <v>69</v>
      </c>
      <c r="C41" s="36">
        <v>0</v>
      </c>
      <c r="D41" s="36"/>
      <c r="E41" s="36"/>
      <c r="F41" s="40">
        <f t="shared" si="15"/>
        <v>0</v>
      </c>
      <c r="G41" s="48">
        <f t="shared" si="16"/>
        <v>0</v>
      </c>
      <c r="H41" s="55"/>
      <c r="J41" s="60"/>
      <c r="K41" s="60"/>
    </row>
    <row r="42" spans="1:11" ht="15.75">
      <c r="A42" s="72">
        <f>SUM(A38:A41)</f>
        <v>4630</v>
      </c>
      <c r="B42" s="34" t="s">
        <v>38</v>
      </c>
      <c r="C42" s="37">
        <f>SUM(C38:C41)</f>
        <v>380</v>
      </c>
      <c r="D42" s="37">
        <f>SUM(D38:D41)</f>
        <v>1500</v>
      </c>
      <c r="E42" s="37">
        <f t="shared" ref="E42:H42" si="17">SUM(E38:E41)</f>
        <v>80</v>
      </c>
      <c r="F42" s="37">
        <f t="shared" si="17"/>
        <v>1580</v>
      </c>
      <c r="G42" s="47">
        <f t="shared" si="17"/>
        <v>-1200</v>
      </c>
      <c r="H42" s="37">
        <f t="shared" si="17"/>
        <v>80</v>
      </c>
      <c r="J42" s="60"/>
      <c r="K42" s="60"/>
    </row>
    <row r="43" spans="1:11" ht="15.75">
      <c r="A43" s="65"/>
      <c r="B43" s="2"/>
      <c r="C43" s="16"/>
      <c r="D43" s="16"/>
      <c r="E43" s="16"/>
      <c r="F43" s="16"/>
      <c r="G43" s="48"/>
      <c r="H43" s="55"/>
      <c r="J43" s="60"/>
      <c r="K43" s="60"/>
    </row>
    <row r="44" spans="1:11" ht="15.75">
      <c r="A44" s="73"/>
      <c r="B44" s="2"/>
      <c r="C44" s="23"/>
      <c r="D44" s="23"/>
      <c r="E44" s="23"/>
      <c r="F44" s="23"/>
      <c r="G44" s="49"/>
      <c r="H44" s="55"/>
      <c r="J44" s="60"/>
      <c r="K44" s="60"/>
    </row>
    <row r="45" spans="1:11" ht="15.75">
      <c r="A45" s="73">
        <f>A18+A22+A29+A32+A37+A42</f>
        <v>14213.029999999999</v>
      </c>
      <c r="B45" s="2" t="s">
        <v>39</v>
      </c>
      <c r="C45" s="23">
        <f t="shared" ref="C45:H45" si="18">C18+C22+C29+C32+C37+C42</f>
        <v>8385</v>
      </c>
      <c r="D45" s="23">
        <f t="shared" si="18"/>
        <v>4017.75</v>
      </c>
      <c r="E45" s="23">
        <f t="shared" si="18"/>
        <v>5560.33</v>
      </c>
      <c r="F45" s="23">
        <f t="shared" si="18"/>
        <v>9578.08</v>
      </c>
      <c r="G45" s="49">
        <f t="shared" si="18"/>
        <v>-1193.08</v>
      </c>
      <c r="H45" s="23">
        <f t="shared" si="18"/>
        <v>8335</v>
      </c>
      <c r="J45" s="60"/>
      <c r="K45" s="60"/>
    </row>
    <row r="46" spans="1:11" ht="15.75">
      <c r="A46" s="74">
        <v>475.27</v>
      </c>
      <c r="B46" s="14" t="s">
        <v>40</v>
      </c>
      <c r="C46" s="27">
        <v>0</v>
      </c>
      <c r="D46" s="27">
        <v>68</v>
      </c>
      <c r="E46" s="27"/>
      <c r="F46" s="27">
        <f>D46+E46</f>
        <v>68</v>
      </c>
      <c r="G46" s="50">
        <f>+C46-F46</f>
        <v>-68</v>
      </c>
      <c r="H46" s="55"/>
      <c r="J46" s="60"/>
      <c r="K46" s="60"/>
    </row>
    <row r="47" spans="1:11" ht="15.75">
      <c r="A47" s="65">
        <f>A45+A46</f>
        <v>14688.3</v>
      </c>
      <c r="B47" s="1" t="s">
        <v>41</v>
      </c>
      <c r="C47" s="16">
        <f t="shared" ref="C47:H47" si="19">C45+C46</f>
        <v>8385</v>
      </c>
      <c r="D47" s="16">
        <f t="shared" si="19"/>
        <v>4085.75</v>
      </c>
      <c r="E47" s="16">
        <f t="shared" si="19"/>
        <v>5560.33</v>
      </c>
      <c r="F47" s="16">
        <f t="shared" si="19"/>
        <v>9646.08</v>
      </c>
      <c r="G47" s="40">
        <f t="shared" si="19"/>
        <v>-1261.08</v>
      </c>
      <c r="H47" s="62">
        <f t="shared" si="19"/>
        <v>8335</v>
      </c>
      <c r="J47" s="60"/>
      <c r="K47" s="60"/>
    </row>
    <row r="48" spans="1:11" ht="15.75">
      <c r="A48" s="73"/>
      <c r="B48" s="2"/>
      <c r="C48" s="23"/>
      <c r="D48" s="23"/>
      <c r="E48" s="23"/>
      <c r="F48" s="23"/>
      <c r="G48" s="77"/>
      <c r="H48" s="78"/>
      <c r="J48" s="60"/>
      <c r="K48" s="60"/>
    </row>
    <row r="49" spans="1:12" ht="15.75">
      <c r="A49" s="16"/>
      <c r="B49" s="1"/>
      <c r="C49" s="16"/>
      <c r="D49" s="16"/>
      <c r="E49" s="16"/>
      <c r="F49" s="16"/>
      <c r="G49" s="16"/>
      <c r="H49" s="79"/>
      <c r="I49" s="1"/>
      <c r="J49" s="1"/>
      <c r="K49" s="1"/>
      <c r="L49" s="1"/>
    </row>
    <row r="50" spans="1:12" ht="47.25">
      <c r="A50" s="2" t="s">
        <v>93</v>
      </c>
      <c r="B50" s="2"/>
      <c r="C50" s="2"/>
      <c r="D50" s="2"/>
      <c r="E50" s="30" t="s">
        <v>5</v>
      </c>
      <c r="F50" s="30" t="s">
        <v>6</v>
      </c>
      <c r="G50" s="30" t="s">
        <v>42</v>
      </c>
      <c r="H50" s="79"/>
      <c r="I50" s="1"/>
      <c r="J50" s="1"/>
      <c r="K50" s="1"/>
      <c r="L50" s="1"/>
    </row>
    <row r="51" spans="1:12" ht="15.75">
      <c r="A51" s="2" t="s">
        <v>8</v>
      </c>
      <c r="B51" s="2"/>
      <c r="C51" s="2" t="s">
        <v>43</v>
      </c>
      <c r="D51" s="2" t="s">
        <v>44</v>
      </c>
      <c r="E51" s="30"/>
      <c r="F51" s="30" t="s">
        <v>57</v>
      </c>
      <c r="G51" s="30" t="s">
        <v>57</v>
      </c>
      <c r="H51" s="84" t="s">
        <v>85</v>
      </c>
      <c r="I51" s="80"/>
      <c r="J51" s="80"/>
      <c r="K51" s="80"/>
      <c r="L51" s="1"/>
    </row>
    <row r="52" spans="1:12" ht="15.75">
      <c r="A52" s="16">
        <v>7457.28</v>
      </c>
      <c r="B52" s="17" t="s">
        <v>45</v>
      </c>
      <c r="C52" s="16">
        <v>7609.28</v>
      </c>
      <c r="D52" s="16">
        <v>7609.28</v>
      </c>
      <c r="E52" s="16"/>
      <c r="F52" s="40">
        <f t="shared" ref="F52:F54" si="20">+D52+E52</f>
        <v>7609.28</v>
      </c>
      <c r="G52" s="48">
        <f t="shared" ref="G52" si="21">+C52-F52</f>
        <v>0</v>
      </c>
      <c r="H52" s="107">
        <v>7765.16</v>
      </c>
      <c r="I52" s="80" t="s">
        <v>45</v>
      </c>
      <c r="J52" s="82"/>
      <c r="K52" s="83" t="s">
        <v>83</v>
      </c>
      <c r="L52" s="52">
        <f>SUM(H52+H53)</f>
        <v>7975</v>
      </c>
    </row>
    <row r="53" spans="1:12" ht="15.75">
      <c r="A53" s="16">
        <v>207.72</v>
      </c>
      <c r="B53" s="17" t="s">
        <v>46</v>
      </c>
      <c r="C53" s="16">
        <v>207.72</v>
      </c>
      <c r="D53" s="16">
        <v>207.72</v>
      </c>
      <c r="E53" s="16"/>
      <c r="F53" s="40">
        <f t="shared" si="20"/>
        <v>207.72</v>
      </c>
      <c r="G53" s="48">
        <f t="shared" ref="G53:G54" si="22">+C53-F53</f>
        <v>0</v>
      </c>
      <c r="H53" s="107">
        <v>209.84</v>
      </c>
      <c r="I53" s="80" t="s">
        <v>46</v>
      </c>
      <c r="J53" s="80"/>
      <c r="K53" s="80" t="s">
        <v>83</v>
      </c>
      <c r="L53" s="1"/>
    </row>
    <row r="54" spans="1:12" ht="15.75">
      <c r="A54" s="16">
        <v>360</v>
      </c>
      <c r="B54" s="17" t="s">
        <v>47</v>
      </c>
      <c r="C54" s="16">
        <v>360</v>
      </c>
      <c r="D54" s="16">
        <v>360</v>
      </c>
      <c r="E54" s="16">
        <v>0</v>
      </c>
      <c r="F54" s="40">
        <f t="shared" si="20"/>
        <v>360</v>
      </c>
      <c r="G54" s="48">
        <f t="shared" si="22"/>
        <v>0</v>
      </c>
      <c r="H54" s="81">
        <v>360</v>
      </c>
      <c r="I54" s="80" t="s">
        <v>47</v>
      </c>
      <c r="J54" s="80"/>
      <c r="K54" s="80"/>
      <c r="L54" s="1"/>
    </row>
    <row r="55" spans="1:12" ht="15.75">
      <c r="A55" s="18">
        <f>SUM(A52:A54)</f>
        <v>8025</v>
      </c>
      <c r="B55" s="13" t="s">
        <v>48</v>
      </c>
      <c r="C55" s="18">
        <f>SUM(C52:C54)</f>
        <v>8177</v>
      </c>
      <c r="D55" s="18">
        <f t="shared" ref="D55:G55" si="23">SUM(D52:D54)</f>
        <v>8177</v>
      </c>
      <c r="E55" s="18">
        <f t="shared" si="23"/>
        <v>0</v>
      </c>
      <c r="F55" s="18">
        <f t="shared" si="23"/>
        <v>8177</v>
      </c>
      <c r="G55" s="18">
        <f t="shared" si="23"/>
        <v>0</v>
      </c>
      <c r="H55" s="81">
        <f>SUM(H52:H54)</f>
        <v>8335</v>
      </c>
      <c r="I55" s="80"/>
      <c r="J55" s="80"/>
      <c r="K55" s="80"/>
      <c r="L55" s="1"/>
    </row>
    <row r="56" spans="1:12" ht="15.75">
      <c r="A56" s="16"/>
      <c r="B56" s="24" t="s">
        <v>49</v>
      </c>
      <c r="C56" s="16">
        <v>0</v>
      </c>
      <c r="D56" s="16">
        <v>0</v>
      </c>
      <c r="E56" s="16"/>
      <c r="F56" s="16">
        <v>0</v>
      </c>
      <c r="G56" s="108">
        <v>0</v>
      </c>
      <c r="H56" s="1"/>
      <c r="I56" s="1"/>
      <c r="J56" s="1"/>
      <c r="K56" s="1"/>
      <c r="L56" s="1"/>
    </row>
    <row r="57" spans="1:12" ht="15.75">
      <c r="A57" s="22">
        <v>0</v>
      </c>
      <c r="B57" s="25" t="s">
        <v>50</v>
      </c>
      <c r="C57" s="22">
        <v>0</v>
      </c>
      <c r="D57" s="22">
        <v>0</v>
      </c>
      <c r="E57" s="22">
        <v>0</v>
      </c>
      <c r="F57" s="22">
        <v>0</v>
      </c>
      <c r="G57" s="45">
        <v>0</v>
      </c>
      <c r="H57" s="1"/>
      <c r="I57" s="1"/>
      <c r="J57" s="1"/>
      <c r="K57" s="1"/>
      <c r="L57" s="1"/>
    </row>
    <row r="58" spans="1:12" ht="15.75">
      <c r="A58" s="26"/>
      <c r="B58" s="8" t="s">
        <v>51</v>
      </c>
      <c r="C58" s="26"/>
      <c r="D58" s="26"/>
      <c r="E58" s="26"/>
      <c r="F58" s="26">
        <v>0</v>
      </c>
      <c r="G58" s="109">
        <v>0</v>
      </c>
      <c r="H58" s="1"/>
      <c r="I58" s="1"/>
      <c r="J58" s="1"/>
      <c r="K58" s="1"/>
      <c r="L58" s="1"/>
    </row>
    <row r="59" spans="1:12" ht="15.75">
      <c r="A59" s="39"/>
      <c r="B59" s="15" t="s">
        <v>52</v>
      </c>
      <c r="C59" s="39">
        <v>0</v>
      </c>
      <c r="D59" s="39">
        <v>0</v>
      </c>
      <c r="E59" s="39"/>
      <c r="F59" s="39">
        <v>0</v>
      </c>
      <c r="G59" s="110">
        <v>0</v>
      </c>
      <c r="H59" s="1"/>
      <c r="I59" s="1"/>
      <c r="J59" s="1"/>
      <c r="K59" s="1"/>
      <c r="L59" s="1"/>
    </row>
    <row r="60" spans="1:12" ht="15.75">
      <c r="A60" s="27">
        <v>475.27</v>
      </c>
      <c r="B60" s="14" t="s">
        <v>53</v>
      </c>
      <c r="C60" s="27">
        <v>0</v>
      </c>
      <c r="D60" s="27">
        <v>0</v>
      </c>
      <c r="E60" s="27"/>
      <c r="F60" s="27">
        <v>0</v>
      </c>
      <c r="G60" s="50">
        <v>0</v>
      </c>
      <c r="H60" s="1"/>
      <c r="I60" s="1"/>
      <c r="J60" s="1"/>
      <c r="K60" s="1"/>
      <c r="L60" s="1"/>
    </row>
    <row r="61" spans="1:12" ht="15.75">
      <c r="A61" s="27"/>
      <c r="B61" s="14" t="s">
        <v>54</v>
      </c>
      <c r="C61" s="27"/>
      <c r="D61" s="27"/>
      <c r="E61" s="27"/>
      <c r="F61" s="27"/>
      <c r="G61" s="50"/>
      <c r="H61" s="1"/>
      <c r="I61" s="1"/>
      <c r="J61" s="1"/>
      <c r="K61" s="1"/>
      <c r="L61" s="1"/>
    </row>
    <row r="62" spans="1:12" ht="15.75">
      <c r="A62" s="23">
        <f>SUM(A55+A60)</f>
        <v>8500.27</v>
      </c>
      <c r="B62" s="2" t="s">
        <v>55</v>
      </c>
      <c r="C62" s="23">
        <f t="shared" ref="C62:G62" si="24">SUM(C55+C60)</f>
        <v>8177</v>
      </c>
      <c r="D62" s="23">
        <f t="shared" si="24"/>
        <v>8177</v>
      </c>
      <c r="E62" s="23">
        <f t="shared" si="24"/>
        <v>0</v>
      </c>
      <c r="F62" s="23">
        <f t="shared" si="24"/>
        <v>8177</v>
      </c>
      <c r="G62" s="23">
        <f t="shared" si="24"/>
        <v>0</v>
      </c>
      <c r="H62" s="1"/>
      <c r="I62" s="1"/>
      <c r="J62" s="1"/>
      <c r="K62" s="1"/>
      <c r="L62" s="1"/>
    </row>
    <row r="63" spans="1:12" ht="15.75">
      <c r="A63" s="16"/>
      <c r="B63" s="1"/>
      <c r="C63" s="16"/>
      <c r="D63" s="16"/>
      <c r="E63" s="16"/>
      <c r="F63" s="16"/>
      <c r="G63" s="16"/>
      <c r="H63" s="1"/>
      <c r="I63" s="1"/>
      <c r="J63" s="1"/>
      <c r="K63" s="1"/>
      <c r="L63" s="1"/>
    </row>
    <row r="64" spans="1:12" ht="15.75">
      <c r="A64" s="16"/>
      <c r="B64" s="1"/>
      <c r="C64" s="16"/>
      <c r="D64" s="16"/>
      <c r="E64" s="16"/>
      <c r="F64" s="16"/>
      <c r="G64" s="16"/>
      <c r="H64" s="1"/>
      <c r="I64" s="1"/>
      <c r="J64" s="1"/>
      <c r="K64" s="1"/>
      <c r="L64" s="1"/>
    </row>
  </sheetData>
  <pageMargins left="0.70866141732283472" right="0.70866141732283472" top="0.74803149606299213" bottom="0.74803149606299213" header="0.31496062992125984" footer="0.31496062992125984"/>
  <pageSetup paperSize="9" scale="54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>
      <selection sqref="A1:F1"/>
    </sheetView>
  </sheetViews>
  <sheetFormatPr defaultRowHeight="15"/>
  <cols>
    <col min="1" max="1" width="21.42578125" customWidth="1"/>
    <col min="2" max="2" width="21.140625" customWidth="1"/>
    <col min="3" max="3" width="13.5703125" customWidth="1"/>
    <col min="4" max="4" width="12.7109375" customWidth="1"/>
    <col min="6" max="6" width="13.42578125" customWidth="1"/>
  </cols>
  <sheetData>
    <row r="1" spans="1:7" ht="18">
      <c r="A1" s="115" t="s">
        <v>88</v>
      </c>
      <c r="B1" s="115"/>
      <c r="C1" s="115"/>
      <c r="D1" s="115"/>
      <c r="E1" s="115"/>
      <c r="F1" s="115"/>
      <c r="G1" s="88"/>
    </row>
    <row r="2" spans="1:7" ht="15.75">
      <c r="A2" s="85"/>
      <c r="B2" s="85"/>
      <c r="C2" s="86"/>
      <c r="D2" s="87"/>
      <c r="E2" s="86"/>
      <c r="F2" s="86"/>
      <c r="G2" s="88"/>
    </row>
    <row r="3" spans="1:7" ht="15.75">
      <c r="A3" s="85"/>
      <c r="B3" s="85"/>
      <c r="C3" s="89" t="s">
        <v>89</v>
      </c>
      <c r="D3" s="89" t="s">
        <v>89</v>
      </c>
      <c r="E3" s="90"/>
      <c r="F3" s="89" t="s">
        <v>71</v>
      </c>
      <c r="G3" s="88"/>
    </row>
    <row r="4" spans="1:7" ht="31.5">
      <c r="A4" s="85"/>
      <c r="B4" s="85"/>
      <c r="C4" s="91" t="s">
        <v>73</v>
      </c>
      <c r="D4" s="91" t="s">
        <v>73</v>
      </c>
      <c r="E4" s="92"/>
      <c r="F4" s="91" t="s">
        <v>73</v>
      </c>
      <c r="G4" s="88"/>
    </row>
    <row r="5" spans="1:7" ht="15.75">
      <c r="A5" s="85"/>
      <c r="B5" s="85"/>
      <c r="C5" s="86"/>
      <c r="D5" s="91"/>
      <c r="E5" s="92"/>
      <c r="F5" s="91"/>
      <c r="G5" s="88"/>
    </row>
    <row r="6" spans="1:7" ht="63">
      <c r="A6" s="85"/>
      <c r="B6" s="85"/>
      <c r="C6" s="93" t="s">
        <v>90</v>
      </c>
      <c r="D6" s="94" t="s">
        <v>91</v>
      </c>
      <c r="E6" s="87"/>
      <c r="F6" s="94" t="s">
        <v>74</v>
      </c>
      <c r="G6" s="88"/>
    </row>
    <row r="7" spans="1:7" ht="15.75">
      <c r="A7" s="88"/>
      <c r="B7" s="88"/>
      <c r="C7" s="95" t="s">
        <v>75</v>
      </c>
      <c r="D7" s="95" t="s">
        <v>75</v>
      </c>
      <c r="E7" s="95"/>
      <c r="F7" s="95" t="s">
        <v>75</v>
      </c>
      <c r="G7" s="88"/>
    </row>
    <row r="8" spans="1:7" ht="15.75">
      <c r="A8" s="88" t="s">
        <v>76</v>
      </c>
      <c r="B8" s="88"/>
      <c r="C8" s="96">
        <v>7817</v>
      </c>
      <c r="D8" s="96">
        <v>7975</v>
      </c>
      <c r="E8" s="86"/>
      <c r="F8" s="96">
        <v>7817</v>
      </c>
      <c r="G8" s="88"/>
    </row>
    <row r="9" spans="1:7" ht="15.75">
      <c r="A9" s="88"/>
      <c r="B9" s="88"/>
      <c r="C9" s="86"/>
      <c r="D9" s="86"/>
      <c r="E9" s="86"/>
      <c r="F9" s="86"/>
      <c r="G9" s="88"/>
    </row>
    <row r="10" spans="1:7" ht="15.75">
      <c r="A10" s="88" t="s">
        <v>77</v>
      </c>
      <c r="B10" s="88"/>
      <c r="C10" s="97">
        <v>-209.84</v>
      </c>
      <c r="D10" s="97">
        <v>-209.84</v>
      </c>
      <c r="E10" s="97"/>
      <c r="F10" s="97">
        <v>-207.72</v>
      </c>
      <c r="G10" s="88"/>
    </row>
    <row r="11" spans="1:7" ht="15.75">
      <c r="A11" s="88"/>
      <c r="B11" s="88"/>
      <c r="C11" s="98"/>
      <c r="D11" s="98"/>
      <c r="E11" s="99"/>
      <c r="F11" s="98"/>
      <c r="G11" s="88"/>
    </row>
    <row r="12" spans="1:7" ht="15.75">
      <c r="A12" s="88" t="s">
        <v>78</v>
      </c>
      <c r="B12" s="88"/>
      <c r="C12" s="100">
        <f>C8+C10</f>
        <v>7607.16</v>
      </c>
      <c r="D12" s="100">
        <f>D8+D10</f>
        <v>7765.16</v>
      </c>
      <c r="E12" s="100"/>
      <c r="F12" s="100">
        <f>F8+F10</f>
        <v>7609.28</v>
      </c>
      <c r="G12" s="88"/>
    </row>
    <row r="13" spans="1:7" ht="15.75">
      <c r="A13" s="88"/>
      <c r="B13" s="88"/>
      <c r="C13" s="86"/>
      <c r="D13" s="86"/>
      <c r="E13" s="86"/>
      <c r="F13" s="86"/>
      <c r="G13" s="88"/>
    </row>
    <row r="14" spans="1:7" ht="15.75">
      <c r="A14" s="88" t="s">
        <v>79</v>
      </c>
      <c r="B14" s="88"/>
      <c r="C14" s="96">
        <v>193.49</v>
      </c>
      <c r="D14" s="96">
        <v>193.49</v>
      </c>
      <c r="E14" s="87"/>
      <c r="F14" s="96">
        <v>189.61</v>
      </c>
      <c r="G14" s="88"/>
    </row>
    <row r="15" spans="1:7" ht="15.75">
      <c r="A15" s="88"/>
      <c r="B15" s="88"/>
      <c r="C15" s="86"/>
      <c r="D15" s="86"/>
      <c r="E15" s="86"/>
      <c r="F15" s="86"/>
      <c r="G15" s="88"/>
    </row>
    <row r="16" spans="1:7" ht="15.75">
      <c r="A16" s="101" t="s">
        <v>80</v>
      </c>
      <c r="B16" s="101"/>
      <c r="C16" s="102">
        <f>ROUND(C12/C14,2)</f>
        <v>39.32</v>
      </c>
      <c r="D16" s="102">
        <f>ROUND(D12/D14,2)</f>
        <v>40.130000000000003</v>
      </c>
      <c r="E16" s="103"/>
      <c r="F16" s="102">
        <f>ROUND(F12/F14,2)</f>
        <v>40.130000000000003</v>
      </c>
      <c r="G16" s="88"/>
    </row>
    <row r="17" spans="1:7" ht="15.75">
      <c r="A17" s="101"/>
      <c r="B17" s="101"/>
      <c r="C17" s="103"/>
      <c r="D17" s="103"/>
      <c r="E17" s="103"/>
      <c r="F17" s="103"/>
      <c r="G17" s="88"/>
    </row>
    <row r="18" spans="1:7" ht="15.75">
      <c r="A18" s="101"/>
      <c r="B18" s="101"/>
      <c r="C18" s="103"/>
      <c r="D18" s="103"/>
      <c r="E18" s="103"/>
      <c r="F18" s="103"/>
      <c r="G18" s="88"/>
    </row>
    <row r="19" spans="1:7" ht="15.75">
      <c r="A19" s="101" t="s">
        <v>81</v>
      </c>
      <c r="B19" s="101"/>
      <c r="C19" s="86"/>
      <c r="D19" s="86"/>
      <c r="E19" s="86"/>
      <c r="F19" s="86"/>
      <c r="G19" s="88"/>
    </row>
    <row r="20" spans="1:7" ht="15.75">
      <c r="A20" s="88" t="s">
        <v>82</v>
      </c>
      <c r="B20" s="88"/>
      <c r="C20" s="104">
        <f>SUM(C16-F16)/F16</f>
        <v>-2.0184400697732426E-2</v>
      </c>
      <c r="D20" s="104">
        <f>SUM(D16-F16)/F16</f>
        <v>0</v>
      </c>
      <c r="E20" s="105"/>
      <c r="F20" s="106"/>
      <c r="G20" s="88"/>
    </row>
    <row r="21" spans="1:7" ht="15.75">
      <c r="A21" s="88"/>
      <c r="B21" s="88"/>
      <c r="C21" s="86"/>
      <c r="D21" s="87"/>
      <c r="E21" s="86"/>
      <c r="F21" s="86"/>
      <c r="G21" s="88"/>
    </row>
    <row r="22" spans="1:7" ht="15.75">
      <c r="A22" s="88"/>
      <c r="B22" s="88"/>
      <c r="C22" s="86"/>
      <c r="D22" s="87"/>
      <c r="E22" s="86"/>
      <c r="F22" s="86"/>
      <c r="G22" s="88"/>
    </row>
    <row r="23" spans="1:7" ht="15.75">
      <c r="A23" s="88"/>
      <c r="B23" s="88"/>
      <c r="C23" s="86"/>
      <c r="D23" s="87"/>
      <c r="E23" s="86"/>
      <c r="F23" s="86"/>
      <c r="G23" s="88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2022-23</vt:lpstr>
      <vt:lpstr>Band 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2021-12-08T15:53:02Z</cp:lastPrinted>
  <dcterms:created xsi:type="dcterms:W3CDTF">2020-11-23T13:07:20Z</dcterms:created>
  <dcterms:modified xsi:type="dcterms:W3CDTF">2022-10-24T09:35:10Z</dcterms:modified>
</cp:coreProperties>
</file>